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570" windowHeight="11400" tabRatio="365"/>
  </bookViews>
  <sheets>
    <sheet name="mise en commun des résultats" sheetId="4" r:id="rId1"/>
  </sheets>
  <calcPr calcId="125725"/>
</workbook>
</file>

<file path=xl/calcChain.xml><?xml version="1.0" encoding="utf-8"?>
<calcChain xmlns="http://schemas.openxmlformats.org/spreadsheetml/2006/main">
  <c r="R12" i="4"/>
  <c r="R11"/>
  <c r="R10"/>
  <c r="R9"/>
  <c r="R8"/>
  <c r="R7"/>
  <c r="R6"/>
  <c r="R5"/>
  <c r="K5"/>
  <c r="L5"/>
  <c r="M5"/>
  <c r="N5"/>
  <c r="O5"/>
  <c r="H6"/>
  <c r="I6"/>
  <c r="J6"/>
  <c r="N6" s="1"/>
  <c r="H7"/>
  <c r="L7" s="1"/>
  <c r="I7"/>
  <c r="J7"/>
  <c r="N7"/>
  <c r="O7"/>
  <c r="H8"/>
  <c r="I8"/>
  <c r="J8"/>
  <c r="N8" s="1"/>
  <c r="H9"/>
  <c r="L9" s="1"/>
  <c r="I9"/>
  <c r="J9"/>
  <c r="N9" s="1"/>
  <c r="H10"/>
  <c r="I10"/>
  <c r="J10"/>
  <c r="N10" s="1"/>
  <c r="H11"/>
  <c r="I11"/>
  <c r="J11"/>
  <c r="N11" s="1"/>
  <c r="H12"/>
  <c r="L12" s="1"/>
  <c r="I12"/>
  <c r="J12"/>
  <c r="N12" s="1"/>
  <c r="H13"/>
  <c r="L13" s="1"/>
  <c r="I13"/>
  <c r="J13"/>
  <c r="N13" s="1"/>
  <c r="H5"/>
  <c r="J5"/>
  <c r="I5"/>
  <c r="O10" l="1"/>
  <c r="K11"/>
  <c r="O9"/>
  <c r="O8"/>
  <c r="O13"/>
  <c r="O12"/>
  <c r="O11"/>
  <c r="K13"/>
  <c r="M13" s="1"/>
  <c r="L11"/>
  <c r="K8"/>
  <c r="O6"/>
  <c r="K12"/>
  <c r="M12" s="1"/>
  <c r="K10"/>
  <c r="K6"/>
  <c r="K9"/>
  <c r="M9" s="1"/>
  <c r="L8"/>
  <c r="K7"/>
  <c r="M7" s="1"/>
  <c r="P7" s="1"/>
  <c r="Q7" s="1"/>
  <c r="L6"/>
  <c r="P9"/>
  <c r="Q9" s="1"/>
  <c r="L10"/>
  <c r="M10" s="1"/>
  <c r="P10" s="1"/>
  <c r="P12" l="1"/>
  <c r="M11"/>
  <c r="P11" s="1"/>
  <c r="P13"/>
  <c r="P5"/>
  <c r="Q12"/>
  <c r="Q11"/>
  <c r="M8"/>
  <c r="P8" s="1"/>
  <c r="Q8" s="1"/>
  <c r="M6"/>
  <c r="P6" s="1"/>
  <c r="Q6" s="1"/>
  <c r="Q10"/>
  <c r="Q13" l="1"/>
  <c r="R13"/>
  <c r="Q5"/>
</calcChain>
</file>

<file path=xl/sharedStrings.xml><?xml version="1.0" encoding="utf-8"?>
<sst xmlns="http://schemas.openxmlformats.org/spreadsheetml/2006/main" count="20" uniqueCount="20">
  <si>
    <t>température des glaçons (°C) :</t>
  </si>
  <si>
    <r>
      <t>m</t>
    </r>
    <r>
      <rPr>
        <b/>
        <vertAlign val="subscript"/>
        <sz val="16"/>
        <color theme="1"/>
        <rFont val="Calibri"/>
        <family val="2"/>
        <scheme val="minor"/>
      </rPr>
      <t>1</t>
    </r>
    <r>
      <rPr>
        <b/>
        <sz val="16"/>
        <color theme="1"/>
        <rFont val="Calibri"/>
        <family val="2"/>
        <scheme val="minor"/>
      </rPr>
      <t xml:space="preserve"> (g)</t>
    </r>
  </si>
  <si>
    <r>
      <t>m</t>
    </r>
    <r>
      <rPr>
        <b/>
        <vertAlign val="subscript"/>
        <sz val="16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 xml:space="preserve"> (g)</t>
    </r>
  </si>
  <si>
    <r>
      <t>m</t>
    </r>
    <r>
      <rPr>
        <b/>
        <vertAlign val="subscript"/>
        <sz val="16"/>
        <color theme="1"/>
        <rFont val="Calibri"/>
        <family val="2"/>
        <scheme val="minor"/>
      </rPr>
      <t>3</t>
    </r>
    <r>
      <rPr>
        <b/>
        <sz val="16"/>
        <color theme="1"/>
        <rFont val="Calibri"/>
        <family val="2"/>
        <scheme val="minor"/>
      </rPr>
      <t xml:space="preserve"> (g)</t>
    </r>
  </si>
  <si>
    <r>
      <t>Ɵ</t>
    </r>
    <r>
      <rPr>
        <b/>
        <vertAlign val="subscript"/>
        <sz val="16"/>
        <color theme="1"/>
        <rFont val="Calibri"/>
        <family val="2"/>
        <scheme val="minor"/>
      </rPr>
      <t>1</t>
    </r>
    <r>
      <rPr>
        <b/>
        <sz val="16"/>
        <color theme="1"/>
        <rFont val="Calibri"/>
        <family val="2"/>
        <scheme val="minor"/>
      </rPr>
      <t xml:space="preserve"> (°C)</t>
    </r>
  </si>
  <si>
    <r>
      <t>Ɵ</t>
    </r>
    <r>
      <rPr>
        <b/>
        <vertAlign val="subscript"/>
        <sz val="16"/>
        <color theme="1"/>
        <rFont val="Calibri"/>
        <family val="2"/>
        <scheme val="minor"/>
      </rPr>
      <t>e</t>
    </r>
    <r>
      <rPr>
        <b/>
        <sz val="16"/>
        <color theme="1"/>
        <rFont val="Calibri"/>
        <family val="2"/>
        <scheme val="minor"/>
      </rPr>
      <t xml:space="preserve"> (°C)</t>
    </r>
  </si>
  <si>
    <r>
      <t>Q</t>
    </r>
    <r>
      <rPr>
        <b/>
        <vertAlign val="subscript"/>
        <sz val="16"/>
        <color theme="1"/>
        <rFont val="Calibri"/>
        <family val="2"/>
        <scheme val="minor"/>
      </rPr>
      <t>eau</t>
    </r>
    <r>
      <rPr>
        <b/>
        <sz val="16"/>
        <color theme="1"/>
        <rFont val="Calibri"/>
        <family val="2"/>
        <scheme val="minor"/>
      </rPr>
      <t xml:space="preserve"> (J)</t>
    </r>
  </si>
  <si>
    <r>
      <t>Q</t>
    </r>
    <r>
      <rPr>
        <b/>
        <vertAlign val="subscript"/>
        <sz val="16"/>
        <color theme="1"/>
        <rFont val="Calibri"/>
        <family val="2"/>
        <scheme val="minor"/>
      </rPr>
      <t xml:space="preserve">calo </t>
    </r>
    <r>
      <rPr>
        <b/>
        <sz val="16"/>
        <color theme="1"/>
        <rFont val="Calibri"/>
        <family val="2"/>
        <scheme val="minor"/>
      </rPr>
      <t>(J)</t>
    </r>
  </si>
  <si>
    <r>
      <t>Q</t>
    </r>
    <r>
      <rPr>
        <b/>
        <vertAlign val="subscript"/>
        <sz val="16"/>
        <color theme="1"/>
        <rFont val="Calibri"/>
        <family val="2"/>
        <scheme val="minor"/>
      </rPr>
      <t>cédée</t>
    </r>
    <r>
      <rPr>
        <b/>
        <sz val="16"/>
        <color theme="1"/>
        <rFont val="Calibri"/>
        <family val="2"/>
        <scheme val="minor"/>
      </rPr>
      <t xml:space="preserve"> (J)</t>
    </r>
  </si>
  <si>
    <r>
      <t>Q</t>
    </r>
    <r>
      <rPr>
        <b/>
        <vertAlign val="subscript"/>
        <sz val="16"/>
        <color theme="1"/>
        <rFont val="Calibri"/>
        <family val="2"/>
        <scheme val="minor"/>
      </rPr>
      <t>glace</t>
    </r>
  </si>
  <si>
    <r>
      <t>Q</t>
    </r>
    <r>
      <rPr>
        <b/>
        <vertAlign val="subscript"/>
        <sz val="16"/>
        <color theme="1"/>
        <rFont val="Calibri"/>
        <family val="2"/>
        <scheme val="minor"/>
      </rPr>
      <t>glace fondue</t>
    </r>
  </si>
  <si>
    <r>
      <t>Q</t>
    </r>
    <r>
      <rPr>
        <b/>
        <vertAlign val="subscript"/>
        <sz val="16"/>
        <color theme="1"/>
        <rFont val="Calibri"/>
        <family val="2"/>
        <scheme val="minor"/>
      </rPr>
      <t>fusion</t>
    </r>
  </si>
  <si>
    <t xml:space="preserve">moyenne </t>
  </si>
  <si>
    <r>
      <t>Q</t>
    </r>
    <r>
      <rPr>
        <b/>
        <vertAlign val="subscript"/>
        <sz val="16"/>
        <color theme="1"/>
        <rFont val="Calibri"/>
        <family val="2"/>
        <scheme val="minor"/>
      </rPr>
      <t>fusion</t>
    </r>
    <r>
      <rPr>
        <b/>
        <sz val="16"/>
        <color theme="1"/>
        <rFont val="Calibri"/>
        <family val="2"/>
        <scheme val="minor"/>
      </rPr>
      <t xml:space="preserve"> /(m</t>
    </r>
    <r>
      <rPr>
        <b/>
        <vertAlign val="subscript"/>
        <sz val="16"/>
        <color theme="1"/>
        <rFont val="Calibri"/>
        <family val="2"/>
        <scheme val="minor"/>
      </rPr>
      <t xml:space="preserve">3 </t>
    </r>
    <r>
      <rPr>
        <b/>
        <sz val="16"/>
        <color theme="1"/>
        <rFont val="Calibri"/>
        <family val="2"/>
        <scheme val="minor"/>
      </rPr>
      <t>- m</t>
    </r>
    <r>
      <rPr>
        <b/>
        <vertAlign val="subscript"/>
        <sz val="16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>) (J/g)</t>
    </r>
  </si>
  <si>
    <t>expérience</t>
  </si>
  <si>
    <t>vidéo</t>
  </si>
  <si>
    <r>
      <t>m</t>
    </r>
    <r>
      <rPr>
        <b/>
        <vertAlign val="subscript"/>
        <sz val="16"/>
        <color theme="1"/>
        <rFont val="Calibri"/>
        <family val="2"/>
        <scheme val="minor"/>
      </rPr>
      <t xml:space="preserve">3 </t>
    </r>
    <r>
      <rPr>
        <b/>
        <sz val="16"/>
        <color theme="1"/>
        <rFont val="Calibri"/>
        <family val="2"/>
        <scheme val="minor"/>
      </rPr>
      <t>- m</t>
    </r>
    <r>
      <rPr>
        <b/>
        <vertAlign val="subscript"/>
        <sz val="16"/>
        <color theme="1"/>
        <rFont val="Calibri"/>
        <family val="2"/>
        <scheme val="minor"/>
      </rPr>
      <t xml:space="preserve">2 </t>
    </r>
    <r>
      <rPr>
        <b/>
        <sz val="16"/>
        <color theme="1"/>
        <rFont val="Calibri"/>
        <family val="2"/>
        <scheme val="minor"/>
      </rPr>
      <t>(g)</t>
    </r>
  </si>
  <si>
    <r>
      <t>m</t>
    </r>
    <r>
      <rPr>
        <b/>
        <vertAlign val="subscript"/>
        <sz val="16"/>
        <color theme="1"/>
        <rFont val="Calibri"/>
        <family val="2"/>
        <scheme val="minor"/>
      </rPr>
      <t xml:space="preserve">2 </t>
    </r>
    <r>
      <rPr>
        <b/>
        <sz val="16"/>
        <color theme="1"/>
        <rFont val="Calibri"/>
        <family val="2"/>
        <scheme val="minor"/>
      </rPr>
      <t>- m</t>
    </r>
    <r>
      <rPr>
        <b/>
        <vertAlign val="subscript"/>
        <sz val="16"/>
        <color theme="1"/>
        <rFont val="Calibri"/>
        <family val="2"/>
        <scheme val="minor"/>
      </rPr>
      <t xml:space="preserve">1 </t>
    </r>
    <r>
      <rPr>
        <b/>
        <sz val="16"/>
        <color theme="1"/>
        <rFont val="Calibri"/>
        <family val="2"/>
        <scheme val="minor"/>
      </rPr>
      <t>(g)</t>
    </r>
  </si>
  <si>
    <r>
      <t>θ</t>
    </r>
    <r>
      <rPr>
        <b/>
        <vertAlign val="subscript"/>
        <sz val="16"/>
        <color theme="1"/>
        <rFont val="Calibri"/>
        <family val="2"/>
        <scheme val="minor"/>
      </rPr>
      <t>e</t>
    </r>
    <r>
      <rPr>
        <b/>
        <sz val="16"/>
        <color theme="1"/>
        <rFont val="Calibri"/>
        <family val="2"/>
        <scheme val="minor"/>
      </rPr>
      <t xml:space="preserve"> - θ</t>
    </r>
    <r>
      <rPr>
        <b/>
        <vertAlign val="subscript"/>
        <sz val="16"/>
        <color theme="1"/>
        <rFont val="Calibri"/>
        <family val="2"/>
        <scheme val="minor"/>
      </rPr>
      <t xml:space="preserve">i </t>
    </r>
    <r>
      <rPr>
        <b/>
        <sz val="16"/>
        <color theme="1"/>
        <rFont val="Calibri"/>
        <family val="2"/>
        <scheme val="minor"/>
      </rPr>
      <t>(°C)</t>
    </r>
  </si>
  <si>
    <t>prise en compte du résultat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</si>
</sst>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2" tint="-0.74999237037263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2" tint="-0.74999237037263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2" tint="-9.9978637043366805E-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0" xfId="0" applyFill="1"/>
    <xf numFmtId="0" fontId="2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right" vertical="center"/>
    </xf>
    <xf numFmtId="0" fontId="4" fillId="3" borderId="0" xfId="0" applyFont="1" applyFill="1"/>
    <xf numFmtId="0" fontId="5" fillId="2" borderId="5" xfId="0" applyFont="1" applyFill="1" applyBorder="1" applyAlignment="1">
      <alignment horizontal="right" vertical="center"/>
    </xf>
    <xf numFmtId="0" fontId="6" fillId="11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 shrinkToFit="1"/>
    </xf>
    <xf numFmtId="0" fontId="0" fillId="3" borderId="6" xfId="0" applyFill="1" applyBorder="1"/>
    <xf numFmtId="0" fontId="2" fillId="1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7" fillId="13" borderId="4" xfId="0" applyFont="1" applyFill="1" applyBorder="1" applyAlignment="1" applyProtection="1">
      <alignment horizontal="center" vertical="center"/>
    </xf>
    <xf numFmtId="0" fontId="8" fillId="15" borderId="4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</xf>
    <xf numFmtId="0" fontId="8" fillId="10" borderId="4" xfId="0" applyFont="1" applyFill="1" applyBorder="1" applyAlignment="1" applyProtection="1">
      <alignment horizontal="center" vertical="center"/>
    </xf>
    <xf numFmtId="1" fontId="8" fillId="8" borderId="4" xfId="0" applyNumberFormat="1" applyFont="1" applyFill="1" applyBorder="1" applyAlignment="1" applyProtection="1">
      <alignment horizontal="center" vertical="center"/>
    </xf>
    <xf numFmtId="1" fontId="8" fillId="4" borderId="4" xfId="0" applyNumberFormat="1" applyFont="1" applyFill="1" applyBorder="1" applyAlignment="1" applyProtection="1">
      <alignment horizontal="center" vertical="center"/>
    </xf>
    <xf numFmtId="1" fontId="8" fillId="4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164" fontId="10" fillId="2" borderId="4" xfId="0" applyNumberFormat="1" applyFont="1" applyFill="1" applyBorder="1" applyAlignment="1" applyProtection="1">
      <alignment horizontal="right" vertical="center"/>
    </xf>
    <xf numFmtId="0" fontId="9" fillId="2" borderId="2" xfId="0" applyFont="1" applyFill="1" applyBorder="1" applyAlignment="1">
      <alignment horizontal="center" vertical="center" wrapText="1" shrinkToFit="1"/>
    </xf>
    <xf numFmtId="0" fontId="2" fillId="14" borderId="5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0EBF8"/>
      <color rgb="FFFE9C9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R18"/>
  <sheetViews>
    <sheetView tabSelected="1" zoomScale="70" zoomScaleNormal="70" workbookViewId="0">
      <selection activeCell="B4" sqref="B4"/>
    </sheetView>
  </sheetViews>
  <sheetFormatPr baseColWidth="10" defaultRowHeight="15"/>
  <cols>
    <col min="1" max="1" width="22.85546875" style="1" customWidth="1"/>
    <col min="2" max="2" width="17.140625" style="1" customWidth="1"/>
    <col min="3" max="7" width="14" style="1" customWidth="1"/>
    <col min="8" max="10" width="15.5703125" style="1" customWidth="1"/>
    <col min="11" max="11" width="17.42578125" style="1" hidden="1" customWidth="1"/>
    <col min="12" max="12" width="18" style="1" hidden="1" customWidth="1"/>
    <col min="13" max="13" width="16.7109375" style="1" hidden="1" customWidth="1"/>
    <col min="14" max="14" width="12.42578125" style="1" hidden="1" customWidth="1"/>
    <col min="15" max="15" width="14" style="1" hidden="1" customWidth="1"/>
    <col min="16" max="16" width="13.5703125" style="1" hidden="1" customWidth="1"/>
    <col min="17" max="17" width="23.42578125" style="1" customWidth="1"/>
    <col min="18" max="18" width="13.5703125" style="1" customWidth="1"/>
    <col min="19" max="16384" width="11.42578125" style="1"/>
  </cols>
  <sheetData>
    <row r="3" spans="2:18" ht="63.75" customHeight="1" thickBot="1"/>
    <row r="4" spans="2:18" s="16" customFormat="1" ht="56.25" customHeight="1" thickBot="1">
      <c r="B4" s="9" t="s">
        <v>14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1" t="s">
        <v>18</v>
      </c>
      <c r="I4" s="11" t="s">
        <v>17</v>
      </c>
      <c r="J4" s="11" t="s">
        <v>16</v>
      </c>
      <c r="K4" s="12" t="s">
        <v>6</v>
      </c>
      <c r="L4" s="12" t="s">
        <v>7</v>
      </c>
      <c r="M4" s="12" t="s">
        <v>8</v>
      </c>
      <c r="N4" s="13" t="s">
        <v>9</v>
      </c>
      <c r="O4" s="13" t="s">
        <v>10</v>
      </c>
      <c r="P4" s="14" t="s">
        <v>11</v>
      </c>
      <c r="Q4" s="15" t="s">
        <v>13</v>
      </c>
      <c r="R4" s="26" t="s">
        <v>19</v>
      </c>
    </row>
    <row r="5" spans="2:18" ht="39" customHeight="1" thickBot="1">
      <c r="B5" s="6">
        <v>1</v>
      </c>
      <c r="C5" s="17">
        <v>105</v>
      </c>
      <c r="D5" s="17">
        <v>350</v>
      </c>
      <c r="E5" s="17">
        <v>383</v>
      </c>
      <c r="F5" s="17">
        <v>18</v>
      </c>
      <c r="G5" s="17">
        <v>5.5</v>
      </c>
      <c r="H5" s="18">
        <f t="shared" ref="H5:H13" si="0">IF(G5=0,"",G5-F5)</f>
        <v>-12.5</v>
      </c>
      <c r="I5" s="18">
        <f t="shared" ref="I5:I13" si="1">IF(D5=0,"",D5-C5)</f>
        <v>245</v>
      </c>
      <c r="J5" s="18">
        <f t="shared" ref="J5:J13" si="2">IF(E5=0,"",E5-D5)</f>
        <v>33</v>
      </c>
      <c r="K5" s="19">
        <f>I5*4.18*(H5)</f>
        <v>-12801.249999999998</v>
      </c>
      <c r="L5" s="19">
        <f>110*H5</f>
        <v>-1375</v>
      </c>
      <c r="M5" s="19">
        <f>IF(ISNUMBER(G5),K5+L5,"")</f>
        <v>-14176.249999999998</v>
      </c>
      <c r="N5" s="20">
        <f>IF(ISNUMBER(G5),J5*2.1*(G5-$E$16)+J5*4.18*G5,"")</f>
        <v>1417.02</v>
      </c>
      <c r="O5" s="20">
        <f>IF(ISNUMBER(G5),J5*4.18*G5,"" )</f>
        <v>758.67</v>
      </c>
      <c r="P5" s="21">
        <f>IF(ISNUMBER(O5),(-1)*(M5+N5),"")</f>
        <v>12759.229999999998</v>
      </c>
      <c r="Q5" s="22">
        <f>IF(ISNUMBER(H5),ABS(P5/J5)," ")</f>
        <v>386.64333333333326</v>
      </c>
      <c r="R5" s="25">
        <f>IF(ISNUMBER(P5),ABS(Q5-333)/333,"")</f>
        <v>0.16109109109109088</v>
      </c>
    </row>
    <row r="6" spans="2:18" ht="39" customHeight="1" thickBot="1">
      <c r="B6" s="6">
        <v>2</v>
      </c>
      <c r="C6" s="17">
        <v>102</v>
      </c>
      <c r="D6" s="17">
        <v>346</v>
      </c>
      <c r="E6" s="17">
        <v>374</v>
      </c>
      <c r="F6" s="17">
        <v>17.5</v>
      </c>
      <c r="G6" s="17">
        <v>12.6</v>
      </c>
      <c r="H6" s="18">
        <f t="shared" si="0"/>
        <v>-4.9000000000000004</v>
      </c>
      <c r="I6" s="18">
        <f t="shared" si="1"/>
        <v>244</v>
      </c>
      <c r="J6" s="18">
        <f t="shared" si="2"/>
        <v>28</v>
      </c>
      <c r="K6" s="19">
        <f t="shared" ref="K6:K13" si="3">I6*4.18*(H6)</f>
        <v>-4997.6080000000002</v>
      </c>
      <c r="L6" s="19">
        <f t="shared" ref="L6:L13" si="4">110*H6</f>
        <v>-539</v>
      </c>
      <c r="M6" s="19">
        <f t="shared" ref="M6:M13" si="5">IF(ISNUMBER(G6),K6+L6,"")</f>
        <v>-5536.6080000000002</v>
      </c>
      <c r="N6" s="20">
        <f t="shared" ref="N6:N13" si="6">IF(ISNUMBER(G6),J6*2.1*(G6-$E$16)+J6*4.18*G6,"")</f>
        <v>2450.7840000000001</v>
      </c>
      <c r="O6" s="20">
        <f t="shared" ref="O6:O13" si="7">IF(ISNUMBER(G6),J6*4.18*G6,"" )</f>
        <v>1474.704</v>
      </c>
      <c r="P6" s="21">
        <f t="shared" ref="P6:P13" si="8">IF(ISNUMBER(O6),(-1)*(M6+N6),"")</f>
        <v>3085.8240000000001</v>
      </c>
      <c r="Q6" s="22">
        <f t="shared" ref="Q6:Q13" si="9">IF(ISNUMBER(H6),ABS(P6/J6)," ")</f>
        <v>110.208</v>
      </c>
      <c r="R6" s="25">
        <f t="shared" ref="R6:R13" si="10">IF(ISNUMBER(P6),ABS(Q6-333)/333,"")</f>
        <v>0.66904504504504503</v>
      </c>
    </row>
    <row r="7" spans="2:18" ht="39" customHeight="1" thickBot="1">
      <c r="B7" s="6">
        <v>3</v>
      </c>
      <c r="C7" s="17">
        <v>105</v>
      </c>
      <c r="D7" s="17">
        <v>350</v>
      </c>
      <c r="E7" s="17">
        <v>375</v>
      </c>
      <c r="F7" s="17">
        <v>16.2</v>
      </c>
      <c r="G7" s="17">
        <v>9</v>
      </c>
      <c r="H7" s="18">
        <f t="shared" si="0"/>
        <v>-7.1999999999999993</v>
      </c>
      <c r="I7" s="18">
        <f t="shared" si="1"/>
        <v>245</v>
      </c>
      <c r="J7" s="18">
        <f t="shared" si="2"/>
        <v>25</v>
      </c>
      <c r="K7" s="19">
        <f t="shared" si="3"/>
        <v>-7373.5199999999986</v>
      </c>
      <c r="L7" s="19">
        <f t="shared" si="4"/>
        <v>-791.99999999999989</v>
      </c>
      <c r="M7" s="19">
        <f t="shared" si="5"/>
        <v>-8165.5199999999986</v>
      </c>
      <c r="N7" s="20">
        <f t="shared" si="6"/>
        <v>1623</v>
      </c>
      <c r="O7" s="20">
        <f t="shared" si="7"/>
        <v>940.5</v>
      </c>
      <c r="P7" s="21">
        <f t="shared" si="8"/>
        <v>6542.5199999999986</v>
      </c>
      <c r="Q7" s="22">
        <f t="shared" si="9"/>
        <v>261.70079999999996</v>
      </c>
      <c r="R7" s="25">
        <f t="shared" si="10"/>
        <v>0.21411171171171184</v>
      </c>
    </row>
    <row r="8" spans="2:18" ht="39" customHeight="1" thickBot="1">
      <c r="B8" s="6">
        <v>4</v>
      </c>
      <c r="C8" s="17">
        <v>105</v>
      </c>
      <c r="D8" s="17">
        <v>347</v>
      </c>
      <c r="E8" s="17">
        <v>370</v>
      </c>
      <c r="F8" s="17">
        <v>16.100000000000001</v>
      </c>
      <c r="G8" s="17">
        <v>8.6</v>
      </c>
      <c r="H8" s="18">
        <f t="shared" si="0"/>
        <v>-7.5000000000000018</v>
      </c>
      <c r="I8" s="18">
        <f t="shared" si="1"/>
        <v>242</v>
      </c>
      <c r="J8" s="18">
        <f t="shared" si="2"/>
        <v>23</v>
      </c>
      <c r="K8" s="19">
        <f t="shared" si="3"/>
        <v>-7586.7000000000016</v>
      </c>
      <c r="L8" s="19">
        <f t="shared" si="4"/>
        <v>-825.00000000000023</v>
      </c>
      <c r="M8" s="19">
        <f t="shared" si="5"/>
        <v>-8411.7000000000025</v>
      </c>
      <c r="N8" s="20">
        <f t="shared" si="6"/>
        <v>1435.384</v>
      </c>
      <c r="O8" s="20">
        <f t="shared" si="7"/>
        <v>826.80399999999986</v>
      </c>
      <c r="P8" s="21">
        <f t="shared" si="8"/>
        <v>6976.3160000000025</v>
      </c>
      <c r="Q8" s="22">
        <f t="shared" si="9"/>
        <v>303.31808695652182</v>
      </c>
      <c r="R8" s="25">
        <f t="shared" si="10"/>
        <v>8.9134874004438966E-2</v>
      </c>
    </row>
    <row r="9" spans="2:18" ht="39" customHeight="1" thickBot="1">
      <c r="B9" s="6">
        <v>5</v>
      </c>
      <c r="C9" s="17">
        <v>106</v>
      </c>
      <c r="D9" s="17">
        <v>354</v>
      </c>
      <c r="E9" s="17">
        <v>378</v>
      </c>
      <c r="F9" s="17">
        <v>15</v>
      </c>
      <c r="G9" s="17">
        <v>8.5</v>
      </c>
      <c r="H9" s="18">
        <f t="shared" si="0"/>
        <v>-6.5</v>
      </c>
      <c r="I9" s="18">
        <f t="shared" si="1"/>
        <v>248</v>
      </c>
      <c r="J9" s="18">
        <f t="shared" si="2"/>
        <v>24</v>
      </c>
      <c r="K9" s="19">
        <f t="shared" si="3"/>
        <v>-6738.1599999999989</v>
      </c>
      <c r="L9" s="19">
        <f t="shared" si="4"/>
        <v>-715</v>
      </c>
      <c r="M9" s="19">
        <f t="shared" si="5"/>
        <v>-7453.1599999999989</v>
      </c>
      <c r="N9" s="20">
        <f t="shared" si="6"/>
        <v>1482.72</v>
      </c>
      <c r="O9" s="20">
        <f t="shared" si="7"/>
        <v>852.71999999999991</v>
      </c>
      <c r="P9" s="21">
        <f t="shared" si="8"/>
        <v>5970.4399999999987</v>
      </c>
      <c r="Q9" s="22">
        <f t="shared" si="9"/>
        <v>248.76833333333329</v>
      </c>
      <c r="R9" s="25">
        <f t="shared" si="10"/>
        <v>0.25294794794794806</v>
      </c>
    </row>
    <row r="10" spans="2:18" ht="39" customHeight="1" thickBot="1">
      <c r="B10" s="6">
        <v>6</v>
      </c>
      <c r="C10" s="17">
        <v>106</v>
      </c>
      <c r="D10" s="17">
        <v>350</v>
      </c>
      <c r="E10" s="17">
        <v>376</v>
      </c>
      <c r="F10" s="17">
        <v>15.3</v>
      </c>
      <c r="G10" s="17">
        <v>8.1</v>
      </c>
      <c r="H10" s="18">
        <f t="shared" si="0"/>
        <v>-7.2000000000000011</v>
      </c>
      <c r="I10" s="18">
        <f t="shared" si="1"/>
        <v>244</v>
      </c>
      <c r="J10" s="18">
        <f t="shared" si="2"/>
        <v>26</v>
      </c>
      <c r="K10" s="19">
        <f t="shared" si="3"/>
        <v>-7343.4240000000009</v>
      </c>
      <c r="L10" s="19">
        <f t="shared" si="4"/>
        <v>-792.00000000000011</v>
      </c>
      <c r="M10" s="19">
        <f t="shared" si="5"/>
        <v>-8135.4240000000009</v>
      </c>
      <c r="N10" s="20">
        <f t="shared" si="6"/>
        <v>1540.9679999999998</v>
      </c>
      <c r="O10" s="20">
        <f t="shared" si="7"/>
        <v>880.30799999999988</v>
      </c>
      <c r="P10" s="21">
        <f t="shared" si="8"/>
        <v>6594.456000000001</v>
      </c>
      <c r="Q10" s="22">
        <f t="shared" si="9"/>
        <v>253.63292307692311</v>
      </c>
      <c r="R10" s="25">
        <f t="shared" si="10"/>
        <v>0.23833957033957026</v>
      </c>
    </row>
    <row r="11" spans="2:18" ht="39" customHeight="1" thickBot="1">
      <c r="B11" s="6">
        <v>7</v>
      </c>
      <c r="C11" s="17">
        <v>104</v>
      </c>
      <c r="D11" s="17">
        <v>346</v>
      </c>
      <c r="E11" s="17">
        <v>383</v>
      </c>
      <c r="F11" s="17">
        <v>18</v>
      </c>
      <c r="G11" s="17">
        <v>5.8</v>
      </c>
      <c r="H11" s="18">
        <f t="shared" si="0"/>
        <v>-12.2</v>
      </c>
      <c r="I11" s="18">
        <f t="shared" si="1"/>
        <v>242</v>
      </c>
      <c r="J11" s="18">
        <f t="shared" si="2"/>
        <v>37</v>
      </c>
      <c r="K11" s="19">
        <f t="shared" si="3"/>
        <v>-12341.031999999999</v>
      </c>
      <c r="L11" s="19">
        <f t="shared" si="4"/>
        <v>-1342</v>
      </c>
      <c r="M11" s="19">
        <f t="shared" si="5"/>
        <v>-13683.031999999999</v>
      </c>
      <c r="N11" s="20">
        <f t="shared" si="6"/>
        <v>1658.4879999999998</v>
      </c>
      <c r="O11" s="20">
        <f t="shared" si="7"/>
        <v>897.02799999999991</v>
      </c>
      <c r="P11" s="21">
        <f t="shared" si="8"/>
        <v>12024.544</v>
      </c>
      <c r="Q11" s="22">
        <f t="shared" si="9"/>
        <v>324.98767567567569</v>
      </c>
      <c r="R11" s="25">
        <f t="shared" si="10"/>
        <v>2.4061034006979912E-2</v>
      </c>
    </row>
    <row r="12" spans="2:18" ht="39" customHeight="1" thickBot="1">
      <c r="B12" s="6">
        <v>8</v>
      </c>
      <c r="C12" s="17">
        <v>106</v>
      </c>
      <c r="D12" s="17">
        <v>353</v>
      </c>
      <c r="E12" s="17">
        <v>373</v>
      </c>
      <c r="F12" s="17">
        <v>15</v>
      </c>
      <c r="G12" s="17">
        <v>7</v>
      </c>
      <c r="H12" s="18">
        <f t="shared" si="0"/>
        <v>-8</v>
      </c>
      <c r="I12" s="18">
        <f t="shared" si="1"/>
        <v>247</v>
      </c>
      <c r="J12" s="18">
        <f t="shared" si="2"/>
        <v>20</v>
      </c>
      <c r="K12" s="19">
        <f t="shared" si="3"/>
        <v>-8259.68</v>
      </c>
      <c r="L12" s="19">
        <f t="shared" si="4"/>
        <v>-880</v>
      </c>
      <c r="M12" s="19">
        <f t="shared" si="5"/>
        <v>-9139.68</v>
      </c>
      <c r="N12" s="20">
        <f t="shared" si="6"/>
        <v>1047.1999999999998</v>
      </c>
      <c r="O12" s="20">
        <f t="shared" si="7"/>
        <v>585.19999999999993</v>
      </c>
      <c r="P12" s="21">
        <f t="shared" si="8"/>
        <v>8092.4800000000005</v>
      </c>
      <c r="Q12" s="22">
        <f t="shared" si="9"/>
        <v>404.62400000000002</v>
      </c>
      <c r="R12" s="25">
        <f t="shared" si="10"/>
        <v>0.21508708708708715</v>
      </c>
    </row>
    <row r="13" spans="2:18" ht="39" customHeight="1" thickBot="1">
      <c r="B13" s="6" t="s">
        <v>15</v>
      </c>
      <c r="C13" s="24"/>
      <c r="D13" s="24"/>
      <c r="E13" s="24"/>
      <c r="F13" s="24"/>
      <c r="G13" s="24"/>
      <c r="H13" s="18" t="str">
        <f t="shared" si="0"/>
        <v/>
      </c>
      <c r="I13" s="18" t="str">
        <f t="shared" si="1"/>
        <v/>
      </c>
      <c r="J13" s="18" t="str">
        <f t="shared" si="2"/>
        <v/>
      </c>
      <c r="K13" s="19" t="e">
        <f t="shared" si="3"/>
        <v>#VALUE!</v>
      </c>
      <c r="L13" s="19" t="e">
        <f t="shared" si="4"/>
        <v>#VALUE!</v>
      </c>
      <c r="M13" s="19" t="str">
        <f t="shared" si="5"/>
        <v/>
      </c>
      <c r="N13" s="20" t="str">
        <f t="shared" si="6"/>
        <v/>
      </c>
      <c r="O13" s="20" t="str">
        <f t="shared" si="7"/>
        <v/>
      </c>
      <c r="P13" s="21" t="str">
        <f t="shared" si="8"/>
        <v/>
      </c>
      <c r="Q13" s="22" t="str">
        <f t="shared" si="9"/>
        <v xml:space="preserve"> </v>
      </c>
      <c r="R13" s="25" t="str">
        <f t="shared" si="10"/>
        <v/>
      </c>
    </row>
    <row r="14" spans="2:18" ht="15.75" thickBot="1"/>
    <row r="15" spans="2:18" ht="27" thickBot="1">
      <c r="I15" s="27" t="s">
        <v>12</v>
      </c>
      <c r="J15" s="28"/>
      <c r="K15" s="8"/>
      <c r="L15" s="8"/>
      <c r="M15" s="8"/>
      <c r="N15" s="8"/>
      <c r="O15" s="8"/>
      <c r="P15" s="8"/>
      <c r="Q15" s="23"/>
    </row>
    <row r="16" spans="2:18" ht="21.75" thickBot="1">
      <c r="B16" s="5"/>
      <c r="C16" s="7"/>
      <c r="D16" s="3" t="s">
        <v>0</v>
      </c>
      <c r="E16" s="2">
        <v>-4</v>
      </c>
    </row>
    <row r="18" spans="6:6">
      <c r="F18" s="4"/>
    </row>
  </sheetData>
  <sheetProtection sheet="1" objects="1" scenarios="1"/>
  <mergeCells count="1">
    <mergeCell ref="I15:J15"/>
  </mergeCells>
  <conditionalFormatting sqref="R5:R13">
    <cfRule type="iconSet" priority="1">
      <iconSet iconSet="3Symbols2"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mise en commun des résultats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TP06-ça fait froid dans le dos</dc:title>
  <dc:subject>Mesures</dc:subject>
  <dc:creator>Bek</dc:creator>
  <dc:description>Saisie collective des mesures obtenues - calculs automatiques</dc:description>
  <cp:lastModifiedBy>Bertrand</cp:lastModifiedBy>
  <dcterms:created xsi:type="dcterms:W3CDTF">2020-02-04T14:52:08Z</dcterms:created>
  <dcterms:modified xsi:type="dcterms:W3CDTF">2021-04-15T14:35:22Z</dcterms:modified>
</cp:coreProperties>
</file>